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86EB284E-38BE-4185-A729-D72FE29990F3}" xr6:coauthVersionLast="47" xr6:coauthVersionMax="47" xr10:uidLastSave="{00000000-0000-0000-0000-000000000000}"/>
  <bookViews>
    <workbookView xWindow="-120" yWindow="-120" windowWidth="20730" windowHeight="11160" xr2:uid="{D15C3F99-B1BB-45D0-8B19-6D3C1DD4D9F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E56" i="1"/>
  <c r="C56" i="1"/>
  <c r="B56" i="1"/>
  <c r="G55" i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C20" i="1"/>
  <c r="C19" i="1"/>
  <c r="G18" i="1"/>
  <c r="G13" i="1"/>
  <c r="E13" i="1"/>
  <c r="D13" i="1"/>
  <c r="C13" i="1"/>
  <c r="B13" i="1"/>
  <c r="A13" i="1"/>
</calcChain>
</file>

<file path=xl/sharedStrings.xml><?xml version="1.0" encoding="utf-8"?>
<sst xmlns="http://schemas.openxmlformats.org/spreadsheetml/2006/main" count="30" uniqueCount="26">
  <si>
    <t xml:space="preserve">FR0000188799 - FRANCE OAT 31/10/2002 25/07/2032     3.15                                                                      </t>
  </si>
  <si>
    <t xml:space="preserve">GR0338001531 - HELLENIC REPUBLIC 27/03/2003         25/07/2025 2.9%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</si>
  <si>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</si>
  <si>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</si>
  <si>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1995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</si>
  <si>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1995</t>
    </r>
  </si>
  <si>
    <t>gg dal 1° m  - 1</t>
  </si>
  <si>
    <t>gg nel mese m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</si>
  <si>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1995</t>
    </r>
  </si>
  <si>
    <t>arrotondato 5 cfr</t>
  </si>
  <si>
    <t xml:space="preserve">MAGGIO   </t>
  </si>
  <si>
    <t xml:space="preserve">APRILE   </t>
  </si>
  <si>
    <t>riferimento</t>
  </si>
  <si>
    <t>IR d,m base 2010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</si>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</sst>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4E9BA-A1BA-4236-9D11-8E73AB9FA1C8}">
  <sheetPr>
    <pageSetUpPr fitToPage="1"/>
  </sheetPr>
  <dimension ref="A2:G61"/>
  <sheetViews>
    <sheetView tabSelected="1" topLeftCell="A40" workbookViewId="0">
      <selection activeCell="B61" sqref="B61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3" spans="1:7" ht="16.5" x14ac:dyDescent="0.25">
      <c r="A3" s="2" t="s">
        <v>1</v>
      </c>
    </row>
    <row r="5" spans="1:7" ht="16.5" x14ac:dyDescent="0.25">
      <c r="A5" s="1" t="s">
        <v>2</v>
      </c>
    </row>
    <row r="9" spans="1:7" ht="13.5" thickBot="1" x14ac:dyDescent="0.25"/>
    <row r="10" spans="1:7" ht="15.75" x14ac:dyDescent="0.3">
      <c r="A10" s="3" t="s">
        <v>3</v>
      </c>
      <c r="B10" s="5" t="s">
        <v>4</v>
      </c>
      <c r="C10" s="5" t="s">
        <v>5</v>
      </c>
      <c r="D10" s="4" t="s">
        <v>6</v>
      </c>
      <c r="E10" s="4" t="s">
        <v>7</v>
      </c>
      <c r="F10" s="5"/>
      <c r="G10" s="7" t="s">
        <v>8</v>
      </c>
    </row>
    <row r="11" spans="1:7" ht="13.5" thickBot="1" x14ac:dyDescent="0.25">
      <c r="A11" s="11" t="s">
        <v>12</v>
      </c>
      <c r="B11" s="9" t="s">
        <v>11</v>
      </c>
      <c r="C11" s="9" t="s">
        <v>10</v>
      </c>
      <c r="D11" s="10"/>
      <c r="E11" s="10"/>
      <c r="F11" s="9"/>
      <c r="G11" s="8" t="s">
        <v>9</v>
      </c>
    </row>
    <row r="13" spans="1:7" x14ac:dyDescent="0.2">
      <c r="A13" s="12" t="str">
        <f>"25/07/02"</f>
        <v>25/07/02</v>
      </c>
      <c r="B13" s="14" t="str">
        <f>" 94.83"</f>
        <v xml:space="preserve"> 94.83</v>
      </c>
      <c r="C13" s="14" t="str">
        <f>" 94.83"</f>
        <v xml:space="preserve"> 94.83</v>
      </c>
      <c r="D13" s="14" t="str">
        <f>"24"</f>
        <v>24</v>
      </c>
      <c r="E13" s="14" t="str">
        <f>"31"</f>
        <v>31</v>
      </c>
      <c r="F13" s="14"/>
      <c r="G13" s="13" t="str">
        <f>" 94.83337"</f>
        <v xml:space="preserve"> 94.83337</v>
      </c>
    </row>
    <row r="14" spans="1:7" ht="13.5" thickBot="1" x14ac:dyDescent="0.25"/>
    <row r="15" spans="1:7" x14ac:dyDescent="0.2">
      <c r="F15" s="15"/>
      <c r="G15" s="6" t="s">
        <v>13</v>
      </c>
    </row>
    <row r="16" spans="1:7" ht="13.5" thickBot="1" x14ac:dyDescent="0.25">
      <c r="F16" s="17"/>
      <c r="G16" s="20" t="s">
        <v>9</v>
      </c>
    </row>
    <row r="18" spans="1:7" ht="13.5" thickBot="1" x14ac:dyDescent="0.25">
      <c r="F18" s="27"/>
      <c r="G18" s="28" t="str">
        <f>" 81.03840"</f>
        <v xml:space="preserve"> 81.03840</v>
      </c>
    </row>
    <row r="19" spans="1:7" ht="14.25" thickTop="1" thickBot="1" x14ac:dyDescent="0.25">
      <c r="A19" s="22" t="s">
        <v>14</v>
      </c>
      <c r="B19" s="24" t="s">
        <v>15</v>
      </c>
      <c r="C19" s="25" t="str">
        <f>"127.43"</f>
        <v>127.43</v>
      </c>
      <c r="D19" s="26"/>
      <c r="E19" s="21"/>
      <c r="F19" s="21"/>
      <c r="G19" s="29"/>
    </row>
    <row r="20" spans="1:7" ht="14.25" thickTop="1" thickBot="1" x14ac:dyDescent="0.25">
      <c r="A20" s="31">
        <v>2025</v>
      </c>
      <c r="B20" s="30" t="s">
        <v>17</v>
      </c>
      <c r="C20" s="34" t="str">
        <f>"128.16"</f>
        <v>128.16</v>
      </c>
      <c r="D20" t="s">
        <v>16</v>
      </c>
      <c r="G20" s="18"/>
    </row>
    <row r="21" spans="1:7" ht="14.25" thickTop="1" thickBot="1" x14ac:dyDescent="0.25">
      <c r="A21" s="16"/>
      <c r="B21" s="32" t="s">
        <v>18</v>
      </c>
      <c r="C21" s="33">
        <v>30</v>
      </c>
      <c r="D21" s="10"/>
      <c r="E21" s="10"/>
      <c r="F21" s="10"/>
      <c r="G21" s="19"/>
    </row>
    <row r="23" spans="1:7" ht="13.5" thickBot="1" x14ac:dyDescent="0.25"/>
    <row r="24" spans="1:7" x14ac:dyDescent="0.2">
      <c r="B24" s="15" t="s">
        <v>22</v>
      </c>
      <c r="C24" s="23" t="s">
        <v>21</v>
      </c>
      <c r="D24" s="23"/>
      <c r="E24" s="36" t="s">
        <v>20</v>
      </c>
      <c r="F24" s="23"/>
      <c r="G24" s="35" t="s">
        <v>19</v>
      </c>
    </row>
    <row r="25" spans="1:7" ht="13.5" thickBot="1" x14ac:dyDescent="0.25">
      <c r="B25" s="16"/>
      <c r="C25" s="10"/>
      <c r="D25" s="32"/>
      <c r="E25" s="37" t="s">
        <v>9</v>
      </c>
      <c r="F25" s="32"/>
      <c r="G25" s="38" t="s">
        <v>9</v>
      </c>
    </row>
    <row r="27" spans="1:7" x14ac:dyDescent="0.2">
      <c r="B27" s="40" t="str">
        <f>"01/06/2025"</f>
        <v>01/06/2025</v>
      </c>
      <c r="C27" s="40" t="str">
        <f>"0"</f>
        <v>0</v>
      </c>
      <c r="D27" s="40"/>
      <c r="E27" s="43" t="str">
        <f>"127.43000"</f>
        <v>127.43000</v>
      </c>
      <c r="F27" s="40"/>
      <c r="G27" s="44" t="str">
        <f>" 1.57246"</f>
        <v xml:space="preserve"> 1.57246</v>
      </c>
    </row>
    <row r="28" spans="1:7" x14ac:dyDescent="0.2">
      <c r="B28" s="40" t="str">
        <f>"02/06/2025"</f>
        <v>02/06/2025</v>
      </c>
      <c r="C28" s="40" t="str">
        <f>"1"</f>
        <v>1</v>
      </c>
      <c r="D28" s="40"/>
      <c r="E28" s="43" t="str">
        <f>"127.45433"</f>
        <v>127.45433</v>
      </c>
      <c r="F28" s="40"/>
      <c r="G28" s="44" t="str">
        <f>" 1.57276"</f>
        <v xml:space="preserve"> 1.57276</v>
      </c>
    </row>
    <row r="29" spans="1:7" x14ac:dyDescent="0.2">
      <c r="B29" s="40" t="str">
        <f>"03/06/2025"</f>
        <v>03/06/2025</v>
      </c>
      <c r="C29" s="40" t="str">
        <f>"2"</f>
        <v>2</v>
      </c>
      <c r="D29" s="40"/>
      <c r="E29" s="43" t="str">
        <f>"127.47867"</f>
        <v>127.47867</v>
      </c>
      <c r="F29" s="40"/>
      <c r="G29" s="44" t="str">
        <f>" 1.57306"</f>
        <v xml:space="preserve"> 1.57306</v>
      </c>
    </row>
    <row r="30" spans="1:7" x14ac:dyDescent="0.2">
      <c r="B30" s="40" t="str">
        <f>"04/06/2025"</f>
        <v>04/06/2025</v>
      </c>
      <c r="C30" s="40" t="str">
        <f>"3"</f>
        <v>3</v>
      </c>
      <c r="D30" s="40"/>
      <c r="E30" s="43" t="str">
        <f>"127.50300"</f>
        <v>127.50300</v>
      </c>
      <c r="F30" s="40"/>
      <c r="G30" s="44" t="str">
        <f>" 1.57337"</f>
        <v xml:space="preserve"> 1.57337</v>
      </c>
    </row>
    <row r="31" spans="1:7" x14ac:dyDescent="0.2">
      <c r="B31" s="40" t="str">
        <f>"05/06/2025"</f>
        <v>05/06/2025</v>
      </c>
      <c r="C31" s="40" t="str">
        <f>"4"</f>
        <v>4</v>
      </c>
      <c r="D31" s="40"/>
      <c r="E31" s="43" t="str">
        <f>"127.52733"</f>
        <v>127.52733</v>
      </c>
      <c r="F31" s="40"/>
      <c r="G31" s="44" t="str">
        <f>" 1.57367"</f>
        <v xml:space="preserve"> 1.57367</v>
      </c>
    </row>
    <row r="32" spans="1:7" x14ac:dyDescent="0.2">
      <c r="B32" s="40" t="str">
        <f>"06/06/2025"</f>
        <v>06/06/2025</v>
      </c>
      <c r="C32" s="40" t="str">
        <f>"5"</f>
        <v>5</v>
      </c>
      <c r="D32" s="40"/>
      <c r="E32" s="43" t="str">
        <f>"127.55167"</f>
        <v>127.55167</v>
      </c>
      <c r="F32" s="40"/>
      <c r="G32" s="44" t="str">
        <f>" 1.57397"</f>
        <v xml:space="preserve"> 1.57397</v>
      </c>
    </row>
    <row r="33" spans="2:7" x14ac:dyDescent="0.2">
      <c r="B33" s="40" t="str">
        <f>"07/06/2025"</f>
        <v>07/06/2025</v>
      </c>
      <c r="C33" s="40" t="str">
        <f>"6"</f>
        <v>6</v>
      </c>
      <c r="D33" s="40"/>
      <c r="E33" s="43" t="str">
        <f>"127.57600"</f>
        <v>127.57600</v>
      </c>
      <c r="F33" s="40"/>
      <c r="G33" s="44" t="str">
        <f>" 1.57427"</f>
        <v xml:space="preserve"> 1.57427</v>
      </c>
    </row>
    <row r="34" spans="2:7" x14ac:dyDescent="0.2">
      <c r="B34" s="40" t="str">
        <f>"08/06/2025"</f>
        <v>08/06/2025</v>
      </c>
      <c r="C34" s="40" t="str">
        <f>"7"</f>
        <v>7</v>
      </c>
      <c r="D34" s="40"/>
      <c r="E34" s="43" t="str">
        <f>"127.60033"</f>
        <v>127.60033</v>
      </c>
      <c r="F34" s="40"/>
      <c r="G34" s="44" t="str">
        <f>" 1.57457"</f>
        <v xml:space="preserve"> 1.57457</v>
      </c>
    </row>
    <row r="35" spans="2:7" x14ac:dyDescent="0.2">
      <c r="B35" s="40" t="str">
        <f>"09/06/2025"</f>
        <v>09/06/2025</v>
      </c>
      <c r="C35" s="40" t="str">
        <f>"8"</f>
        <v>8</v>
      </c>
      <c r="D35" s="40"/>
      <c r="E35" s="43" t="str">
        <f>"127.62467"</f>
        <v>127.62467</v>
      </c>
      <c r="F35" s="40"/>
      <c r="G35" s="44" t="str">
        <f>" 1.57487"</f>
        <v xml:space="preserve"> 1.57487</v>
      </c>
    </row>
    <row r="36" spans="2:7" x14ac:dyDescent="0.2">
      <c r="B36" s="40" t="str">
        <f>"10/06/2025"</f>
        <v>10/06/2025</v>
      </c>
      <c r="C36" s="40" t="str">
        <f>"9"</f>
        <v>9</v>
      </c>
      <c r="D36" s="40"/>
      <c r="E36" s="43" t="str">
        <f>"127.64900"</f>
        <v>127.64900</v>
      </c>
      <c r="F36" s="40"/>
      <c r="G36" s="44" t="str">
        <f>" 1.57517"</f>
        <v xml:space="preserve"> 1.57517</v>
      </c>
    </row>
    <row r="37" spans="2:7" x14ac:dyDescent="0.2">
      <c r="B37" s="40" t="str">
        <f>"11/06/2025"</f>
        <v>11/06/2025</v>
      </c>
      <c r="C37" s="40" t="str">
        <f>"10"</f>
        <v>10</v>
      </c>
      <c r="D37" s="40"/>
      <c r="E37" s="43" t="str">
        <f>"127.67333"</f>
        <v>127.67333</v>
      </c>
      <c r="F37" s="40"/>
      <c r="G37" s="44" t="str">
        <f>" 1.57547"</f>
        <v xml:space="preserve"> 1.57547</v>
      </c>
    </row>
    <row r="38" spans="2:7" x14ac:dyDescent="0.2">
      <c r="B38" s="40" t="str">
        <f>"12/06/2025"</f>
        <v>12/06/2025</v>
      </c>
      <c r="C38" s="40" t="str">
        <f>"11"</f>
        <v>11</v>
      </c>
      <c r="D38" s="40"/>
      <c r="E38" s="43" t="str">
        <f>"127.69767"</f>
        <v>127.69767</v>
      </c>
      <c r="F38" s="40"/>
      <c r="G38" s="44" t="str">
        <f>" 1.57577"</f>
        <v xml:space="preserve"> 1.57577</v>
      </c>
    </row>
    <row r="39" spans="2:7" x14ac:dyDescent="0.2">
      <c r="B39" s="40" t="str">
        <f>"13/06/2025"</f>
        <v>13/06/2025</v>
      </c>
      <c r="C39" s="40" t="str">
        <f>"12"</f>
        <v>12</v>
      </c>
      <c r="D39" s="40"/>
      <c r="E39" s="43" t="str">
        <f>"127.72200"</f>
        <v>127.72200</v>
      </c>
      <c r="F39" s="40"/>
      <c r="G39" s="44" t="str">
        <f>" 1.57607"</f>
        <v xml:space="preserve"> 1.57607</v>
      </c>
    </row>
    <row r="40" spans="2:7" x14ac:dyDescent="0.2">
      <c r="B40" s="40" t="str">
        <f>"14/06/2025"</f>
        <v>14/06/2025</v>
      </c>
      <c r="C40" s="40" t="str">
        <f>"13"</f>
        <v>13</v>
      </c>
      <c r="D40" s="40"/>
      <c r="E40" s="43" t="str">
        <f>"127.74633"</f>
        <v>127.74633</v>
      </c>
      <c r="F40" s="40"/>
      <c r="G40" s="44" t="str">
        <f>" 1.57637"</f>
        <v xml:space="preserve"> 1.57637</v>
      </c>
    </row>
    <row r="41" spans="2:7" x14ac:dyDescent="0.2">
      <c r="B41" s="40" t="str">
        <f>"15/06/2025"</f>
        <v>15/06/2025</v>
      </c>
      <c r="C41" s="40" t="str">
        <f>"14"</f>
        <v>14</v>
      </c>
      <c r="D41" s="40"/>
      <c r="E41" s="43" t="str">
        <f>"127.77067"</f>
        <v>127.77067</v>
      </c>
      <c r="F41" s="40"/>
      <c r="G41" s="44" t="str">
        <f>" 1.57667"</f>
        <v xml:space="preserve"> 1.57667</v>
      </c>
    </row>
    <row r="42" spans="2:7" x14ac:dyDescent="0.2">
      <c r="B42" s="40" t="str">
        <f>"16/06/2025"</f>
        <v>16/06/2025</v>
      </c>
      <c r="C42" s="40" t="str">
        <f>"15"</f>
        <v>15</v>
      </c>
      <c r="D42" s="40"/>
      <c r="E42" s="43" t="str">
        <f>"127.79500"</f>
        <v>127.79500</v>
      </c>
      <c r="F42" s="40"/>
      <c r="G42" s="44" t="str">
        <f>" 1.57697"</f>
        <v xml:space="preserve"> 1.57697</v>
      </c>
    </row>
    <row r="43" spans="2:7" x14ac:dyDescent="0.2">
      <c r="B43" s="40" t="str">
        <f>"17/06/2025"</f>
        <v>17/06/2025</v>
      </c>
      <c r="C43" s="40" t="str">
        <f>"16"</f>
        <v>16</v>
      </c>
      <c r="D43" s="40"/>
      <c r="E43" s="43" t="str">
        <f>"127.81933"</f>
        <v>127.81933</v>
      </c>
      <c r="F43" s="40"/>
      <c r="G43" s="44" t="str">
        <f>" 1.57727"</f>
        <v xml:space="preserve"> 1.57727</v>
      </c>
    </row>
    <row r="44" spans="2:7" x14ac:dyDescent="0.2">
      <c r="B44" s="40" t="str">
        <f>"18/06/2025"</f>
        <v>18/06/2025</v>
      </c>
      <c r="C44" s="40" t="str">
        <f>"17"</f>
        <v>17</v>
      </c>
      <c r="D44" s="40"/>
      <c r="E44" s="43" t="str">
        <f>"127.84367"</f>
        <v>127.84367</v>
      </c>
      <c r="F44" s="40"/>
      <c r="G44" s="44" t="str">
        <f>" 1.57757"</f>
        <v xml:space="preserve"> 1.57757</v>
      </c>
    </row>
    <row r="45" spans="2:7" x14ac:dyDescent="0.2">
      <c r="B45" s="40" t="str">
        <f>"19/06/2025"</f>
        <v>19/06/2025</v>
      </c>
      <c r="C45" s="40" t="str">
        <f>"18"</f>
        <v>18</v>
      </c>
      <c r="D45" s="40"/>
      <c r="E45" s="43" t="str">
        <f>"127.86800"</f>
        <v>127.86800</v>
      </c>
      <c r="F45" s="40"/>
      <c r="G45" s="44" t="str">
        <f>" 1.57787"</f>
        <v xml:space="preserve"> 1.57787</v>
      </c>
    </row>
    <row r="46" spans="2:7" x14ac:dyDescent="0.2">
      <c r="B46" s="40" t="str">
        <f>"20/06/2025"</f>
        <v>20/06/2025</v>
      </c>
      <c r="C46" s="40" t="str">
        <f>"19"</f>
        <v>19</v>
      </c>
      <c r="D46" s="40"/>
      <c r="E46" s="43" t="str">
        <f>"127.89233"</f>
        <v>127.89233</v>
      </c>
      <c r="F46" s="40"/>
      <c r="G46" s="44" t="str">
        <f>" 1.57817"</f>
        <v xml:space="preserve"> 1.57817</v>
      </c>
    </row>
    <row r="47" spans="2:7" x14ac:dyDescent="0.2">
      <c r="B47" s="40" t="str">
        <f>"21/06/2025"</f>
        <v>21/06/2025</v>
      </c>
      <c r="C47" s="40" t="str">
        <f>"20"</f>
        <v>20</v>
      </c>
      <c r="D47" s="40"/>
      <c r="E47" s="43" t="str">
        <f>"127.91667"</f>
        <v>127.91667</v>
      </c>
      <c r="F47" s="40"/>
      <c r="G47" s="44" t="str">
        <f>" 1.57847"</f>
        <v xml:space="preserve"> 1.57847</v>
      </c>
    </row>
    <row r="48" spans="2:7" x14ac:dyDescent="0.2">
      <c r="B48" s="40" t="str">
        <f>"22/06/2025"</f>
        <v>22/06/2025</v>
      </c>
      <c r="C48" s="40" t="str">
        <f>"21"</f>
        <v>21</v>
      </c>
      <c r="D48" s="40"/>
      <c r="E48" s="43" t="str">
        <f>"127.94100"</f>
        <v>127.94100</v>
      </c>
      <c r="F48" s="40"/>
      <c r="G48" s="44" t="str">
        <f>" 1.57877"</f>
        <v xml:space="preserve"> 1.57877</v>
      </c>
    </row>
    <row r="49" spans="1:7" x14ac:dyDescent="0.2">
      <c r="B49" s="40" t="str">
        <f>"23/06/2025"</f>
        <v>23/06/2025</v>
      </c>
      <c r="C49" s="40" t="str">
        <f>"22"</f>
        <v>22</v>
      </c>
      <c r="D49" s="40"/>
      <c r="E49" s="43" t="str">
        <f>"127.96533"</f>
        <v>127.96533</v>
      </c>
      <c r="F49" s="40"/>
      <c r="G49" s="44" t="str">
        <f>" 1.57907"</f>
        <v xml:space="preserve"> 1.57907</v>
      </c>
    </row>
    <row r="50" spans="1:7" x14ac:dyDescent="0.2">
      <c r="B50" s="40" t="str">
        <f>"24/06/2025"</f>
        <v>24/06/2025</v>
      </c>
      <c r="C50" s="40" t="str">
        <f>"23"</f>
        <v>23</v>
      </c>
      <c r="D50" s="40"/>
      <c r="E50" s="43" t="str">
        <f>"127.98967"</f>
        <v>127.98967</v>
      </c>
      <c r="F50" s="40"/>
      <c r="G50" s="44" t="str">
        <f>" 1.57937"</f>
        <v xml:space="preserve"> 1.57937</v>
      </c>
    </row>
    <row r="51" spans="1:7" x14ac:dyDescent="0.2">
      <c r="B51" s="40" t="str">
        <f>"25/06/2025"</f>
        <v>25/06/2025</v>
      </c>
      <c r="C51" s="40" t="str">
        <f>"24"</f>
        <v>24</v>
      </c>
      <c r="D51" s="40"/>
      <c r="E51" s="43" t="str">
        <f>"128.01400"</f>
        <v>128.01400</v>
      </c>
      <c r="F51" s="40"/>
      <c r="G51" s="44" t="str">
        <f>" 1.57967"</f>
        <v xml:space="preserve"> 1.57967</v>
      </c>
    </row>
    <row r="52" spans="1:7" x14ac:dyDescent="0.2">
      <c r="B52" s="40" t="str">
        <f>"26/06/2025"</f>
        <v>26/06/2025</v>
      </c>
      <c r="C52" s="40" t="str">
        <f>"25"</f>
        <v>25</v>
      </c>
      <c r="D52" s="40"/>
      <c r="E52" s="43" t="str">
        <f>"128.03833"</f>
        <v>128.03833</v>
      </c>
      <c r="F52" s="40"/>
      <c r="G52" s="44" t="str">
        <f>" 1.57997"</f>
        <v xml:space="preserve"> 1.57997</v>
      </c>
    </row>
    <row r="53" spans="1:7" x14ac:dyDescent="0.2">
      <c r="B53" s="40" t="str">
        <f>"27/06/2025"</f>
        <v>27/06/2025</v>
      </c>
      <c r="C53" s="40" t="str">
        <f>"26"</f>
        <v>26</v>
      </c>
      <c r="D53" s="40"/>
      <c r="E53" s="43" t="str">
        <f>"128.06267"</f>
        <v>128.06267</v>
      </c>
      <c r="F53" s="40"/>
      <c r="G53" s="44" t="str">
        <f>" 1.58027"</f>
        <v xml:space="preserve"> 1.58027</v>
      </c>
    </row>
    <row r="54" spans="1:7" x14ac:dyDescent="0.2">
      <c r="B54" s="40" t="str">
        <f>"28/06/2025"</f>
        <v>28/06/2025</v>
      </c>
      <c r="C54" s="40" t="str">
        <f>"27"</f>
        <v>27</v>
      </c>
      <c r="D54" s="40"/>
      <c r="E54" s="43" t="str">
        <f>"128.08700"</f>
        <v>128.08700</v>
      </c>
      <c r="F54" s="40"/>
      <c r="G54" s="44" t="str">
        <f>" 1.58057"</f>
        <v xml:space="preserve"> 1.58057</v>
      </c>
    </row>
    <row r="55" spans="1:7" x14ac:dyDescent="0.2">
      <c r="B55" s="40" t="str">
        <f>"29/06/2025"</f>
        <v>29/06/2025</v>
      </c>
      <c r="C55" s="40" t="str">
        <f>"28"</f>
        <v>28</v>
      </c>
      <c r="D55" s="40"/>
      <c r="E55" s="43" t="str">
        <f>"128.11133"</f>
        <v>128.11133</v>
      </c>
      <c r="F55" s="40"/>
      <c r="G55" s="44" t="str">
        <f>" 1.58087"</f>
        <v xml:space="preserve"> 1.58087</v>
      </c>
    </row>
    <row r="56" spans="1:7" x14ac:dyDescent="0.2">
      <c r="B56" s="39" t="str">
        <f>"30/06/2025"</f>
        <v>30/06/2025</v>
      </c>
      <c r="C56" s="39" t="str">
        <f>"29"</f>
        <v>29</v>
      </c>
      <c r="D56" s="39"/>
      <c r="E56" s="42" t="str">
        <f>"128.13567"</f>
        <v>128.13567</v>
      </c>
      <c r="F56" s="39"/>
      <c r="G56" s="41" t="str">
        <f>" 1.58117"</f>
        <v xml:space="preserve"> 1.58117</v>
      </c>
    </row>
    <row r="59" spans="1:7" ht="23.25" x14ac:dyDescent="0.35">
      <c r="A59" s="45" t="s">
        <v>23</v>
      </c>
      <c r="B59" s="46" t="s">
        <v>24</v>
      </c>
    </row>
    <row r="61" spans="1:7" ht="23.25" x14ac:dyDescent="0.35">
      <c r="A61" s="45" t="s">
        <v>23</v>
      </c>
      <c r="B61" s="46" t="s">
        <v>25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2025-05-19T10:00:11Z</cp:lastPrinted>
  <dcterms:created xsi:type="dcterms:W3CDTF">2025-05-19T10:00:04Z</dcterms:created>
  <dcterms:modified xsi:type="dcterms:W3CDTF">2025-05-19T10:00:12Z</dcterms:modified>
</cp:coreProperties>
</file>